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370F21EF-EAD1-4E91-9CD3-5978A521D154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" l="1"/>
  <c r="B57" i="1"/>
  <c r="B56" i="1"/>
  <c r="D24" i="1"/>
  <c r="B14" i="1"/>
  <c r="D51" i="1"/>
  <c r="B52" i="1"/>
  <c r="B41" i="1"/>
  <c r="B25" i="1"/>
  <c r="B43" i="1"/>
  <c r="B42" i="1"/>
  <c r="B50" i="1"/>
  <c r="B48" i="1"/>
  <c r="B45" i="1" l="1"/>
  <c r="B44" i="1"/>
  <c r="B47" i="1" s="1"/>
  <c r="B53" i="1" l="1"/>
  <c r="B23" i="1"/>
  <c r="B21" i="1"/>
  <c r="B16" i="1"/>
  <c r="B15" i="1"/>
  <c r="B54" i="1" l="1"/>
  <c r="B17" i="1"/>
  <c r="B20" i="1" l="1"/>
  <c r="B26" i="1" s="1"/>
  <c r="B27" i="1" l="1"/>
</calcChain>
</file>

<file path=xl/sharedStrings.xml><?xml version="1.0" encoding="utf-8"?>
<sst xmlns="http://schemas.openxmlformats.org/spreadsheetml/2006/main" count="74" uniqueCount="45">
  <si>
    <t>Количество тренингов в году</t>
  </si>
  <si>
    <t>Количество дней тренинга</t>
  </si>
  <si>
    <t>Количество участников на 1-м тренинге</t>
  </si>
  <si>
    <t>Стоимость тренинга</t>
  </si>
  <si>
    <t>Стоимость раздатки для 1-го участника</t>
  </si>
  <si>
    <t xml:space="preserve">Кофе-брейки </t>
  </si>
  <si>
    <t>Гонорар 1-го тренера (1 день)</t>
  </si>
  <si>
    <t>Гонорар 2-го тренера (1 день)</t>
  </si>
  <si>
    <t>Кофе-брейки (1 день)</t>
  </si>
  <si>
    <t>Аренда помещения (если проводится вне офиса)</t>
  </si>
  <si>
    <t>Подарки для розыгрыша</t>
  </si>
  <si>
    <t>Расчёт финмодели</t>
  </si>
  <si>
    <t>Доход тренинг (месяц)</t>
  </si>
  <si>
    <t>Расход тренинг (месяц)</t>
  </si>
  <si>
    <t>Налоги с выручки + банковские расходы</t>
  </si>
  <si>
    <t>Комиссионные за направленных клиентов</t>
  </si>
  <si>
    <t>Бонусы продавцов</t>
  </si>
  <si>
    <t>Услуги</t>
  </si>
  <si>
    <t>ПЛАН (месяц)</t>
  </si>
  <si>
    <t>Гонорары предоставляющего персонала</t>
  </si>
  <si>
    <t>Канцелярия</t>
  </si>
  <si>
    <t>маржинальность</t>
  </si>
  <si>
    <t>Прибыль ТРЕНИНГ  - в маржу (месяц)</t>
  </si>
  <si>
    <t>Прибыль ТРЕНИНГ  - в маржу (год)</t>
  </si>
  <si>
    <t>Учредительские (месяц)</t>
  </si>
  <si>
    <t>Резервный фонд (месяц)</t>
  </si>
  <si>
    <t>ФОТ (месяц)</t>
  </si>
  <si>
    <t>НА РАСПРЕДЕЛЕНИЕ:</t>
  </si>
  <si>
    <t>Продвижение</t>
  </si>
  <si>
    <t>Аренда офиса</t>
  </si>
  <si>
    <t>Коммунальные услуги</t>
  </si>
  <si>
    <t>Налоги из ФОТ</t>
  </si>
  <si>
    <t>Корпоративная мобильная связь</t>
  </si>
  <si>
    <t>Вода</t>
  </si>
  <si>
    <t>Напитки, сладости</t>
  </si>
  <si>
    <t>Инвентарь для уборки, бытовая химия</t>
  </si>
  <si>
    <t>Однодневные вводники по инструментам управления (параметры модели)</t>
  </si>
  <si>
    <t>Прибыль ТРЕНИНГ  - в маржу (за раз)</t>
  </si>
  <si>
    <t>Доход тренинг (за мероприятие)</t>
  </si>
  <si>
    <t>фактическое количество участников</t>
  </si>
  <si>
    <t>валовый доход за мероприятие</t>
  </si>
  <si>
    <t>Прибыль ТРЕНИНГ - в маржу (за раз)</t>
  </si>
  <si>
    <t>Доход тренинг (за раз)</t>
  </si>
  <si>
    <t xml:space="preserve">Роялти </t>
  </si>
  <si>
    <t>Тренинг  (параметры модели)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</si>
</sst>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workbookViewId="0">
      <selection activeCell="B21" sqref="B21"/>
    </sheetView>
  </sheetViews>
  <sheetFormatPr defaultRowHeight="15" x14ac:dyDescent="0.25"/>
  <cols>
    <col min="1" max="1" width="52.140625" customWidth="1"/>
    <col min="2" max="2" width="48.28515625" customWidth="1"/>
    <col min="3" max="3" width="23.7109375" customWidth="1"/>
  </cols>
  <sheetData>
    <row r="1" spans="1:6" x14ac:dyDescent="0.25">
      <c r="A1" s="12" t="s">
        <v>44</v>
      </c>
      <c r="B1" s="12"/>
    </row>
    <row r="2" spans="1:6" x14ac:dyDescent="0.25">
      <c r="A2" t="s">
        <v>0</v>
      </c>
      <c r="B2">
        <v>12</v>
      </c>
    </row>
    <row r="3" spans="1:6" x14ac:dyDescent="0.25">
      <c r="A3" t="s">
        <v>1</v>
      </c>
      <c r="B3">
        <v>2</v>
      </c>
    </row>
    <row r="4" spans="1:6" x14ac:dyDescent="0.25">
      <c r="A4" t="s">
        <v>2</v>
      </c>
      <c r="B4">
        <v>12</v>
      </c>
    </row>
    <row r="5" spans="1:6" x14ac:dyDescent="0.25">
      <c r="A5" t="s">
        <v>3</v>
      </c>
      <c r="B5">
        <v>535</v>
      </c>
    </row>
    <row r="6" spans="1:6" x14ac:dyDescent="0.25">
      <c r="A6" t="s">
        <v>4</v>
      </c>
      <c r="B6">
        <v>15</v>
      </c>
    </row>
    <row r="7" spans="1:6" x14ac:dyDescent="0.25">
      <c r="A7" t="s">
        <v>6</v>
      </c>
      <c r="B7">
        <v>250</v>
      </c>
    </row>
    <row r="8" spans="1:6" x14ac:dyDescent="0.25">
      <c r="A8" t="s">
        <v>7</v>
      </c>
      <c r="B8">
        <v>250</v>
      </c>
    </row>
    <row r="9" spans="1:6" x14ac:dyDescent="0.25">
      <c r="A9" t="s">
        <v>8</v>
      </c>
      <c r="B9">
        <v>50</v>
      </c>
    </row>
    <row r="10" spans="1:6" x14ac:dyDescent="0.25">
      <c r="A10" t="s">
        <v>9</v>
      </c>
      <c r="B10">
        <v>0</v>
      </c>
    </row>
    <row r="11" spans="1:6" x14ac:dyDescent="0.25">
      <c r="A11" t="s">
        <v>10</v>
      </c>
      <c r="B11">
        <v>30</v>
      </c>
    </row>
    <row r="12" spans="1:6" x14ac:dyDescent="0.25">
      <c r="A12" s="12" t="s">
        <v>11</v>
      </c>
      <c r="B12" s="12"/>
    </row>
    <row r="13" spans="1:6" x14ac:dyDescent="0.25">
      <c r="A13" s="1" t="s">
        <v>17</v>
      </c>
      <c r="B13" s="1" t="s">
        <v>18</v>
      </c>
      <c r="C13" s="11" t="s">
        <v>39</v>
      </c>
      <c r="D13" s="10"/>
      <c r="E13" s="10"/>
      <c r="F13">
        <v>12</v>
      </c>
    </row>
    <row r="14" spans="1:6" s="8" customFormat="1" x14ac:dyDescent="0.25">
      <c r="A14" s="9" t="s">
        <v>42</v>
      </c>
      <c r="B14" s="5">
        <f>F13*F14</f>
        <v>6420</v>
      </c>
      <c r="C14" s="10" t="s">
        <v>40</v>
      </c>
      <c r="D14" s="10"/>
      <c r="E14" s="10"/>
      <c r="F14" s="8">
        <v>535</v>
      </c>
    </row>
    <row r="15" spans="1:6" x14ac:dyDescent="0.25">
      <c r="A15" t="s">
        <v>12</v>
      </c>
      <c r="B15">
        <f>B2/12*B4*B5</f>
        <v>6420</v>
      </c>
    </row>
    <row r="16" spans="1:6" x14ac:dyDescent="0.25">
      <c r="A16" t="s">
        <v>13</v>
      </c>
      <c r="B16">
        <f>B2/12*B6*B4+B7*B3+B8*B3+B9*B3+B10*B3+B11</f>
        <v>1310</v>
      </c>
    </row>
    <row r="17" spans="1:4" x14ac:dyDescent="0.25">
      <c r="A17" t="s">
        <v>14</v>
      </c>
      <c r="B17">
        <f>B15*0.06</f>
        <v>385.2</v>
      </c>
    </row>
    <row r="18" spans="1:4" x14ac:dyDescent="0.25">
      <c r="A18" t="s">
        <v>43</v>
      </c>
      <c r="B18">
        <v>0</v>
      </c>
    </row>
    <row r="19" spans="1:4" x14ac:dyDescent="0.25">
      <c r="A19" t="s">
        <v>15</v>
      </c>
      <c r="B19">
        <v>0</v>
      </c>
    </row>
    <row r="20" spans="1:4" x14ac:dyDescent="0.25">
      <c r="A20" t="s">
        <v>16</v>
      </c>
      <c r="B20">
        <f>(B15-B17-B18-B19)*0.1</f>
        <v>603.48</v>
      </c>
    </row>
    <row r="21" spans="1:4" x14ac:dyDescent="0.25">
      <c r="A21" t="s">
        <v>19</v>
      </c>
      <c r="B21">
        <f>B7*B3+B8*B3</f>
        <v>1000</v>
      </c>
    </row>
    <row r="22" spans="1:4" x14ac:dyDescent="0.25">
      <c r="A22" t="s">
        <v>28</v>
      </c>
      <c r="B22">
        <v>200</v>
      </c>
    </row>
    <row r="23" spans="1:4" x14ac:dyDescent="0.25">
      <c r="A23" t="s">
        <v>5</v>
      </c>
      <c r="B23">
        <f>B9*B3</f>
        <v>100</v>
      </c>
    </row>
    <row r="24" spans="1:4" x14ac:dyDescent="0.25">
      <c r="A24" t="s">
        <v>20</v>
      </c>
      <c r="B24">
        <v>50</v>
      </c>
      <c r="C24" s="2" t="s">
        <v>21</v>
      </c>
      <c r="D24" s="2">
        <f>B25/B14*100</f>
        <v>43.166978193146413</v>
      </c>
    </row>
    <row r="25" spans="1:4" x14ac:dyDescent="0.25">
      <c r="A25" s="4" t="s">
        <v>37</v>
      </c>
      <c r="B25" s="4">
        <f>B15-B16-B17-B18-B19-B20-B21-B22-B23-B24</f>
        <v>2771.3199999999997</v>
      </c>
      <c r="C25" s="2"/>
      <c r="D25" s="2"/>
    </row>
    <row r="26" spans="1:4" x14ac:dyDescent="0.25">
      <c r="A26" s="3" t="s">
        <v>22</v>
      </c>
      <c r="B26" s="3">
        <f>B15-B16-B17-B18-B19-B20-B21-B22-B23-B24</f>
        <v>2771.3199999999997</v>
      </c>
    </row>
    <row r="27" spans="1:4" x14ac:dyDescent="0.25">
      <c r="A27" s="3" t="s">
        <v>23</v>
      </c>
      <c r="B27" s="3">
        <f>B26*B2</f>
        <v>33255.839999999997</v>
      </c>
    </row>
    <row r="28" spans="1:4" x14ac:dyDescent="0.25">
      <c r="A28" s="12" t="s">
        <v>36</v>
      </c>
      <c r="B28" s="12"/>
    </row>
    <row r="29" spans="1:4" x14ac:dyDescent="0.25">
      <c r="A29" t="s">
        <v>0</v>
      </c>
      <c r="B29">
        <v>6</v>
      </c>
    </row>
    <row r="30" spans="1:4" x14ac:dyDescent="0.25">
      <c r="A30" t="s">
        <v>1</v>
      </c>
      <c r="B30">
        <v>1</v>
      </c>
    </row>
    <row r="31" spans="1:4" x14ac:dyDescent="0.25">
      <c r="A31" t="s">
        <v>2</v>
      </c>
      <c r="B31">
        <v>14</v>
      </c>
    </row>
    <row r="32" spans="1:4" x14ac:dyDescent="0.25">
      <c r="A32" t="s">
        <v>3</v>
      </c>
      <c r="B32">
        <v>350</v>
      </c>
    </row>
    <row r="33" spans="1:6" x14ac:dyDescent="0.25">
      <c r="A33" t="s">
        <v>4</v>
      </c>
      <c r="B33">
        <v>25</v>
      </c>
    </row>
    <row r="34" spans="1:6" x14ac:dyDescent="0.25">
      <c r="A34" t="s">
        <v>6</v>
      </c>
      <c r="B34">
        <v>250</v>
      </c>
    </row>
    <row r="35" spans="1:6" x14ac:dyDescent="0.25">
      <c r="A35" t="s">
        <v>7</v>
      </c>
      <c r="B35">
        <v>150</v>
      </c>
    </row>
    <row r="36" spans="1:6" x14ac:dyDescent="0.25">
      <c r="A36" t="s">
        <v>8</v>
      </c>
      <c r="B36">
        <v>50</v>
      </c>
    </row>
    <row r="37" spans="1:6" x14ac:dyDescent="0.25">
      <c r="A37" t="s">
        <v>9</v>
      </c>
      <c r="B37">
        <v>0</v>
      </c>
    </row>
    <row r="38" spans="1:6" x14ac:dyDescent="0.25">
      <c r="A38" t="s">
        <v>10</v>
      </c>
      <c r="B38">
        <v>30</v>
      </c>
    </row>
    <row r="39" spans="1:6" x14ac:dyDescent="0.25">
      <c r="A39" s="12" t="s">
        <v>11</v>
      </c>
      <c r="B39" s="12"/>
    </row>
    <row r="40" spans="1:6" x14ac:dyDescent="0.25">
      <c r="A40" s="1" t="s">
        <v>17</v>
      </c>
      <c r="B40" s="1" t="s">
        <v>18</v>
      </c>
    </row>
    <row r="41" spans="1:6" x14ac:dyDescent="0.25">
      <c r="A41" s="7" t="s">
        <v>38</v>
      </c>
      <c r="B41" s="6">
        <f>F41*F42</f>
        <v>4900</v>
      </c>
      <c r="C41" s="11" t="s">
        <v>39</v>
      </c>
      <c r="D41" s="10"/>
      <c r="E41" s="10"/>
      <c r="F41">
        <v>14</v>
      </c>
    </row>
    <row r="42" spans="1:6" x14ac:dyDescent="0.25">
      <c r="A42" t="s">
        <v>12</v>
      </c>
      <c r="B42">
        <f>B29/12*B30*B31*B32</f>
        <v>2450</v>
      </c>
      <c r="C42" s="10" t="s">
        <v>40</v>
      </c>
      <c r="D42" s="10"/>
      <c r="E42" s="10"/>
      <c r="F42">
        <v>350</v>
      </c>
    </row>
    <row r="43" spans="1:6" x14ac:dyDescent="0.25">
      <c r="A43" t="s">
        <v>13</v>
      </c>
      <c r="B43">
        <f>B29/12*B33*B31+B34*B30+B35*B30+B36*B30+B37*B30+B38</f>
        <v>655</v>
      </c>
    </row>
    <row r="44" spans="1:6" x14ac:dyDescent="0.25">
      <c r="A44" t="s">
        <v>14</v>
      </c>
      <c r="B44">
        <f>B42*0.06</f>
        <v>147</v>
      </c>
    </row>
    <row r="45" spans="1:6" x14ac:dyDescent="0.25">
      <c r="A45" t="s">
        <v>43</v>
      </c>
      <c r="B45">
        <f>B42*0.15</f>
        <v>367.5</v>
      </c>
    </row>
    <row r="46" spans="1:6" x14ac:dyDescent="0.25">
      <c r="A46" t="s">
        <v>15</v>
      </c>
      <c r="B46">
        <v>0</v>
      </c>
    </row>
    <row r="47" spans="1:6" x14ac:dyDescent="0.25">
      <c r="A47" t="s">
        <v>16</v>
      </c>
      <c r="B47">
        <f>(B42-B44-B45-B46)*0.1</f>
        <v>193.55</v>
      </c>
    </row>
    <row r="48" spans="1:6" x14ac:dyDescent="0.25">
      <c r="A48" t="s">
        <v>19</v>
      </c>
      <c r="B48">
        <f>B34*B30+B35*B30</f>
        <v>400</v>
      </c>
    </row>
    <row r="49" spans="1:4" x14ac:dyDescent="0.25">
      <c r="A49" t="s">
        <v>28</v>
      </c>
      <c r="B49">
        <v>200</v>
      </c>
    </row>
    <row r="50" spans="1:4" x14ac:dyDescent="0.25">
      <c r="A50" t="s">
        <v>5</v>
      </c>
      <c r="B50">
        <f>B36*B30</f>
        <v>50</v>
      </c>
    </row>
    <row r="51" spans="1:4" x14ac:dyDescent="0.25">
      <c r="A51" t="s">
        <v>20</v>
      </c>
      <c r="B51">
        <v>50</v>
      </c>
      <c r="C51" s="2" t="s">
        <v>21</v>
      </c>
      <c r="D51" s="2">
        <f>B52/B41*100</f>
        <v>71.26428571428572</v>
      </c>
    </row>
    <row r="52" spans="1:4" x14ac:dyDescent="0.25">
      <c r="A52" s="4" t="s">
        <v>41</v>
      </c>
      <c r="B52" s="4">
        <f>B41-B44-B45-B46-B47-B48-B49-B50-B51</f>
        <v>3491.95</v>
      </c>
      <c r="C52" s="2"/>
      <c r="D52" s="2"/>
    </row>
    <row r="53" spans="1:4" x14ac:dyDescent="0.25">
      <c r="A53" s="3" t="s">
        <v>22</v>
      </c>
      <c r="B53" s="3">
        <f>B42-B43-B44-B45-B46-B47-B48-B49-B50-B51</f>
        <v>386.95000000000005</v>
      </c>
    </row>
    <row r="54" spans="1:4" x14ac:dyDescent="0.25">
      <c r="A54" s="3" t="s">
        <v>23</v>
      </c>
      <c r="B54" s="3">
        <f>B53*B29</f>
        <v>2321.7000000000003</v>
      </c>
    </row>
    <row r="56" spans="1:4" x14ac:dyDescent="0.25">
      <c r="A56" t="s">
        <v>24</v>
      </c>
      <c r="B56">
        <f>(B26+B53)*0.15</f>
        <v>473.74049999999988</v>
      </c>
    </row>
    <row r="57" spans="1:4" x14ac:dyDescent="0.25">
      <c r="A57" t="s">
        <v>25</v>
      </c>
      <c r="B57">
        <f>(B26+B53)*0.05</f>
        <v>157.9135</v>
      </c>
    </row>
    <row r="60" spans="1:4" x14ac:dyDescent="0.25">
      <c r="A60" s="4" t="s">
        <v>27</v>
      </c>
      <c r="B60" s="4">
        <f>(B26+B53)-B56-B57</f>
        <v>2526.6159999999995</v>
      </c>
    </row>
    <row r="61" spans="1:4" x14ac:dyDescent="0.25">
      <c r="A61" t="s">
        <v>29</v>
      </c>
    </row>
    <row r="62" spans="1:4" x14ac:dyDescent="0.25">
      <c r="A62" t="s">
        <v>30</v>
      </c>
    </row>
    <row r="63" spans="1:4" x14ac:dyDescent="0.25">
      <c r="A63" t="s">
        <v>32</v>
      </c>
    </row>
    <row r="64" spans="1:4" x14ac:dyDescent="0.25">
      <c r="A64" t="s">
        <v>20</v>
      </c>
    </row>
    <row r="65" spans="1:1" x14ac:dyDescent="0.25">
      <c r="A65" t="s">
        <v>33</v>
      </c>
    </row>
    <row r="66" spans="1:1" x14ac:dyDescent="0.25">
      <c r="A66" t="s">
        <v>34</v>
      </c>
    </row>
    <row r="67" spans="1:1" x14ac:dyDescent="0.25">
      <c r="A67" t="s">
        <v>35</v>
      </c>
    </row>
    <row r="68" spans="1:1" x14ac:dyDescent="0.25">
      <c r="A68" t="s">
        <v>26</v>
      </c>
    </row>
    <row r="69" spans="1:1" x14ac:dyDescent="0.25">
      <c r="A69" t="s">
        <v>31</v>
      </c>
    </row>
  </sheetData>
  <mergeCells count="8">
    <mergeCell ref="C42:E42"/>
    <mergeCell ref="C13:E13"/>
    <mergeCell ref="C14:E14"/>
    <mergeCell ref="A1:B1"/>
    <mergeCell ref="A12:B12"/>
    <mergeCell ref="A28:B28"/>
    <mergeCell ref="A39:B39"/>
    <mergeCell ref="C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2019-01-23T09:27:16Z</dcterms:modified>
</cp:coreProperties>
</file>